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📋 使用说明" sheetId="1" r:id="rId4"/>
    <sheet state="visible" name="📊 数据记录" sheetId="2" r:id="rId5"/>
    <sheet state="visible" name="🎯 设定点计算" sheetId="3" r:id="rId6"/>
    <sheet state="visible" name="📚 理论背景" sheetId="4" r:id="rId7"/>
  </sheets>
  <definedNames/>
  <calcPr/>
  <extLst>
    <ext uri="GoogleSheetsCustomDataVersion2">
      <go:sheetsCustomData xmlns:go="http://customooxmlschemas.google.com/" r:id="rId8" roundtripDataChecksum="Lu9YQrBDc7MEBinzDXtavLowbVHt77DcjlzzjM4ASkM="/>
    </ext>
  </extLst>
</workbook>
</file>

<file path=xl/sharedStrings.xml><?xml version="1.0" encoding="utf-8"?>
<sst xmlns="http://schemas.openxmlformats.org/spreadsheetml/2006/main" count="120" uniqueCount="115">
  <si>
    <t>🔬  甲状腺个人设定点计算器</t>
  </si>
  <si>
    <t>老周健康工作室  |  基于 Leow &amp; Goede 2014 年学术研究</t>
  </si>
  <si>
    <t>📌  科学依据</t>
  </si>
  <si>
    <t>本计算器基于 Leow MK &amp; Goede SL 2014年发表于《理论生物学与医学建模》的论文：</t>
  </si>
  <si>
    <t>《HPT轴稳态设定点——最大曲率理论与个体化甲状腺功能正常目标值》</t>
  </si>
  <si>
    <t>doi: 10.1186/1742-4682-11-35</t>
  </si>
  <si>
    <t>📊  使用步骤</t>
  </si>
  <si>
    <t>第1步：进入【📊 数据记录】工作表，在蓝色单元格中填入您的历次化验数据</t>
  </si>
  <si>
    <t>第2步：每行填写一次检测记录（日期、FT4值、TSH值、当时的优甲乐剂量）</t>
  </si>
  <si>
    <t>第3步：进入【🎯 设定点计算】工作表，在蓝色框内输入两个数据点</t>
  </si>
  <si>
    <t>第4步：查看金色框内自动显示的个人FT4和TSH设定点目标值</t>
  </si>
  <si>
    <t>第5步：将结果打印或截图，带给您的主治医生讨论</t>
  </si>
  <si>
    <t>⚠️  数据质量要求</t>
  </si>
  <si>
    <t>✅  采血时间：早上7:00-9:00，服药前空腹采血（减少误差）</t>
  </si>
  <si>
    <t>✅  两点FT4差值建议 &gt; 5 pmol/L，差距太小误差会很大</t>
  </si>
  <si>
    <t>✅  最少需要2次数据，建议4次以上、跨越不同剂量阶段，结果越准</t>
  </si>
  <si>
    <t>⚠️  剔除异常值：感冒发烧期间、忘记服药、采血时间不对的数值不要用</t>
  </si>
  <si>
    <t>⚠️  仅有2个数据点时，计算结果可靠性有限，仅供参考</t>
  </si>
  <si>
    <t>🌡️  单位说明</t>
  </si>
  <si>
    <t>FT4：游离甲状腺素，单位 pmol/L（正常参考范围约 8-21 pmol/L，各实验室略有差异）</t>
  </si>
  <si>
    <t>TSH：促甲状腺激素，单位 mU/L 或 mIU/L（正常参考范围约 0.4-4.0 mU/L）</t>
  </si>
  <si>
    <t>⚠️  重要免责声明</t>
  </si>
  <si>
    <t>本工具仅供健康教育和辅助参考，不构成医疗建议，不可用于自行调整药物剂量。</t>
  </si>
  <si>
    <t>所有治疗决策必须在专业内分泌科或甲状腺专科医生的指导下进行。</t>
  </si>
  <si>
    <t>药物剂量调整需要医生评估，计算结果仅作为与医生沟通的参考依据。</t>
  </si>
  <si>
    <t>甲状腺功能检测记录表</t>
  </si>
  <si>
    <t>请在蓝色单元格中填入您的历次检测数据  |  FT4单位：pmol/L  |  TSH单位：mU/L</t>
  </si>
  <si>
    <t>序号</t>
  </si>
  <si>
    <t>检测日期</t>
  </si>
  <si>
    <t>FT4 (pmol/L)</t>
  </si>
  <si>
    <t>TSH (mU/L)</t>
  </si>
  <si>
    <t>优甲乐剂量(μg/天)</t>
  </si>
  <si>
    <t>备注（症状/采血条件）</t>
  </si>
  <si>
    <t>2021-03-01</t>
  </si>
  <si>
    <t>初次确诊甲减，症状：怕冷、乏力、体重增加</t>
  </si>
  <si>
    <t>2021-06-01</t>
  </si>
  <si>
    <t>剂量调整中，仍有症状</t>
  </si>
  <si>
    <t>2021-09-10</t>
  </si>
  <si>
    <t>症状略有改善</t>
  </si>
  <si>
    <t>2021-12-01</t>
  </si>
  <si>
    <t>2022-03-01</t>
  </si>
  <si>
    <t>2022-06-20</t>
  </si>
  <si>
    <t>2022-09-01</t>
  </si>
  <si>
    <t>2022-12-15</t>
  </si>
  <si>
    <t>✅ 首次感觉完全正常！（设定点验证）</t>
  </si>
  <si>
    <t>2023-03-10</t>
  </si>
  <si>
    <t>状态良好</t>
  </si>
  <si>
    <t>2023-06-01</t>
  </si>
  <si>
    <t>持续状态良好</t>
  </si>
  <si>
    <t>💡 提示：蓝色单元格请填入您自己的数据。示例数据（第1-10行）来自论文原文案例（77岁女性，Hashimoto甲减），可删除替换。</t>
  </si>
  <si>
    <t>🎯  个人甲状腺设定点计算器</t>
  </si>
  <si>
    <t>基于 Leow-Goede 2014 方程  |  请在蓝色单元格输入数据，金色框自动显示结果</t>
  </si>
  <si>
    <t xml:space="preserve">  STEP 1  ｜  输入两个参考数据点（选FT4差值最大的两次）</t>
  </si>
  <si>
    <t>数据点说明</t>
  </si>
  <si>
    <t>📍 数据点 P1（甲功最低时期：初诊或剂量最低时）</t>
  </si>
  <si>
    <t>📍 数据点 P2（甲功稳定时期：症状消失或剂量最高时）</t>
  </si>
  <si>
    <t>💡 选择提示：两点FT4差值越大（建议&gt;5 pmol/L），计算越准确。可从【数据记录】表中选取对应数值。</t>
  </si>
  <si>
    <t xml:space="preserve">  STEP 2  ｜  自动计算 HP 曲线参数（无需手动操作）</t>
  </si>
  <si>
    <t>参数说明</t>
  </si>
  <si>
    <t>数值（自动计算）</t>
  </si>
  <si>
    <t>公式</t>
  </si>
  <si>
    <t>参数 φ（曲线陡度：垂体对FT4变化的敏感度）</t>
  </si>
  <si>
    <t>φ = ln(TSH₁/TSH₂) ÷ (FT4₂ - FT4₁)</t>
  </si>
  <si>
    <t>参数 S（曲线高度：垂体最大TSH分泌能力）</t>
  </si>
  <si>
    <t>S = TSH₁ × e^(φ × FT4₁)</t>
  </si>
  <si>
    <t xml:space="preserve">  STEP 3  ｜  您的个人设定点目标值（最大曲率点）</t>
  </si>
  <si>
    <t>公式：FT4设定点 = ln(φ×S×√2) ÷ φ      TSH设定点 = 1 ÷ (φ×√2)</t>
  </si>
  <si>
    <t>🎯  您的个人 FT4 设定点目标值</t>
  </si>
  <si>
    <t>pmol/L</t>
  </si>
  <si>
    <t>🎯  您的个人 TSH 设定点目标值</t>
  </si>
  <si>
    <t>mU/L</t>
  </si>
  <si>
    <t xml:space="preserve">  STEP 4  ｜  数据质量验证</t>
  </si>
  <si>
    <t>验证项目</t>
  </si>
  <si>
    <t>结果</t>
  </si>
  <si>
    <t>说明</t>
  </si>
  <si>
    <t>两点 FT4 差值（建议 &gt; 5 pmol/L）</t>
  </si>
  <si>
    <t>差值越大，计算越准确</t>
  </si>
  <si>
    <t>两点 TSH 比值（建议 &gt; 5倍）</t>
  </si>
  <si>
    <t>比值越大，说明数据跨度越充分</t>
  </si>
  <si>
    <t>设定点是否在正常参考范围内？</t>
  </si>
  <si>
    <t>FT4参考8-21，TSH参考0.4-4.0</t>
  </si>
  <si>
    <t xml:space="preserve">  STEP 5  ｜  与您当前最新数值对比（选填）</t>
  </si>
  <si>
    <t>请在下方蓝色单元格填入您最近一次的化验数值，查看与设定点的差距</t>
  </si>
  <si>
    <t>项目</t>
  </si>
  <si>
    <t>当前数值（最新化验）</t>
  </si>
  <si>
    <t>设定点目标值</t>
  </si>
  <si>
    <t>FT4差距（当前 vs 设定点）</t>
  </si>
  <si>
    <t>正数=当前偏高，负数=当前偏低</t>
  </si>
  <si>
    <t>⚠️ 免责声明：本计算器仅供健康教育参考，不构成医疗建议，不可用于自行调整药物剂量。所有剂量调整须在医生指导下进行。</t>
  </si>
  <si>
    <t>📚  数学理论背景——Leow-Goede 设定点方程推导</t>
  </si>
  <si>
    <t>一、核心假设：TSH与FT4遵循负指数关系</t>
  </si>
  <si>
    <t>TSH = S × exp(−φ × FT4)</t>
  </si>
  <si>
    <t>其中：S = 曲线高度参数（反映垂体最大TSH分泌能力）</t>
  </si>
  <si>
    <t xml:space="preserve">      φ = 曲线陡度参数（反映垂体对FT4变化的敏感度）</t>
  </si>
  <si>
    <t>这一关系已被大量临床数据证实（对数线性关系，即log TSH与FT4呈线性）</t>
  </si>
  <si>
    <t>二、由两个测量点计算参数φ和S</t>
  </si>
  <si>
    <t>给定两个数据点 (FT4₁, TSH₁) 和 (FT4₂, TSH₂)，唯一确定一条负指数曲线：</t>
  </si>
  <si>
    <t>φ = ln(TSH₁ / TSH₂) / (FT4₂ − FT4₁)</t>
  </si>
  <si>
    <t>三、设定点 = HP曲线的最大曲率点</t>
  </si>
  <si>
    <t>对负指数HP曲线求最大曲率（令dK/dx = 0）得到 Leow-Goede方程：</t>
  </si>
  <si>
    <t>FT4设定点 = ln(φ × S × √2) / φ</t>
  </si>
  <si>
    <t>TSH设定点 = 1 / (φ × √2)</t>
  </si>
  <si>
    <t>四、为什么是最大曲率点？</t>
  </si>
  <si>
    <t>在最大曲率点处，垂体对FT4细微变化的反应灵敏度最高，调控最精准。</t>
  </si>
  <si>
    <t>从最优控制理论角度，此处环路增益（Loop Gain）最大，系统最稳定。</t>
  </si>
  <si>
    <t>类似于热力学势能最低点——这是系统自然趋向的稳定平衡态。</t>
  </si>
  <si>
    <t>五、参考文献</t>
  </si>
  <si>
    <t>Leow MK, Goede SL. The homeostatic set point of the hypothalamus-pituitary-thyroid axis</t>
  </si>
  <si>
    <t>– maximum curvature theory for personalized euthyroid targets.</t>
  </si>
  <si>
    <t>Theoretical Biology and Medical Modelling 2014, 11:35. doi:10.1186/1742-4682-11-35</t>
  </si>
  <si>
    <t>六、重要局限性（论文原文明确指出）</t>
  </si>
  <si>
    <t>① 目前尚无随机对照试验证明设定点靶向方案优于传统正常范围方案</t>
  </si>
  <si>
    <t>② 准确计算需要至少3-6个月、多次不同剂量下的TFT数据积累</t>
  </si>
  <si>
    <t>③ 仅2-3个数据点的早期预测，因可能受到迟滞效应干扰，准确性有限</t>
  </si>
  <si>
    <t>④ 本理论主要适用于原发性甲减/甲亢患者，HPT轴完整负反馈存在的情况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</si>
</sst>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3">
    <font>
      <sz val="11.0"/>
      <color theme="1"/>
      <name val="Calibri"/>
      <scheme val="minor"/>
    </font>
    <font>
      <b/>
      <sz val="16.0"/>
      <color rgb="FFFFFFFF"/>
      <name val="Arial"/>
    </font>
    <font>
      <sz val="10.0"/>
      <color rgb="FFFFFFFF"/>
      <name val="Arial"/>
    </font>
    <font>
      <b/>
      <sz val="11.0"/>
      <color rgb="FF1A5F7A"/>
      <name val="Arial"/>
    </font>
    <font>
      <sz val="10.0"/>
      <color rgb="FF1C1C1C"/>
      <name val="Arial"/>
    </font>
    <font>
      <b/>
      <sz val="11.0"/>
      <color rgb="FFC0392B"/>
      <name val="Arial"/>
    </font>
    <font>
      <b/>
      <sz val="15.0"/>
      <color rgb="FFFFFFFF"/>
      <name val="Arial"/>
    </font>
    <font/>
    <font>
      <b/>
      <sz val="10.0"/>
      <color rgb="FFFFFFFF"/>
      <name val="Arial"/>
    </font>
    <font>
      <sz val="10.0"/>
      <color rgb="FF1A56DB"/>
      <name val="Arial"/>
    </font>
    <font>
      <b/>
      <sz val="10.0"/>
      <color rgb="FF1A56DB"/>
      <name val="Arial"/>
    </font>
    <font>
      <sz val="9.0"/>
      <color rgb="FF1C1C1C"/>
      <name val="Arial"/>
    </font>
    <font>
      <sz val="11.0"/>
      <color theme="1"/>
      <name val="Calibri"/>
    </font>
    <font>
      <i/>
      <sz val="9.0"/>
      <color rgb="FF1C1C1C"/>
      <name val="Arial"/>
    </font>
    <font>
      <b/>
      <sz val="11.0"/>
      <color rgb="FFFFFFFF"/>
      <name val="Arial"/>
    </font>
    <font>
      <b/>
      <sz val="11.0"/>
      <color rgb="FF1A56DB"/>
      <name val="Arial"/>
    </font>
    <font>
      <i/>
      <sz val="9.0"/>
      <color rgb="FFC0392B"/>
      <name val="Arial"/>
    </font>
    <font>
      <b/>
      <sz val="11.0"/>
      <color rgb="FF1C1C1C"/>
      <name val="Arial"/>
    </font>
    <font>
      <b/>
      <sz val="10.0"/>
      <color rgb="FF1A5F7A"/>
      <name val="Arial"/>
    </font>
    <font>
      <b/>
      <sz val="12.0"/>
      <color rgb="FF1C1C1C"/>
      <name val="Arial"/>
    </font>
    <font>
      <b/>
      <sz val="14.0"/>
      <color rgb="FF1C1C1C"/>
      <name val="Arial"/>
    </font>
    <font>
      <b/>
      <sz val="10.0"/>
      <color rgb="FF1C1C1C"/>
      <name val="Arial"/>
    </font>
    <font>
      <b/>
      <sz val="14.0"/>
      <color rgb="FFFFFFFF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1A5F7A"/>
        <bgColor rgb="FF1A5F7A"/>
      </patternFill>
    </fill>
    <fill>
      <patternFill patternType="solid">
        <fgColor rgb="FF2E86AB"/>
        <bgColor rgb="FF2E86AB"/>
      </patternFill>
    </fill>
    <fill>
      <patternFill patternType="solid">
        <fgColor rgb="FFD6EAF8"/>
        <bgColor rgb="FFD6EAF8"/>
      </patternFill>
    </fill>
    <fill>
      <patternFill patternType="solid">
        <fgColor rgb="FFFFFFFF"/>
        <bgColor rgb="FFFFFFFF"/>
      </patternFill>
    </fill>
    <fill>
      <patternFill patternType="solid">
        <fgColor rgb="FFF4F6F7"/>
        <bgColor rgb="FFF4F6F7"/>
      </patternFill>
    </fill>
    <fill>
      <patternFill patternType="solid">
        <fgColor rgb="FFFEF9E7"/>
        <bgColor rgb="FFFEF9E7"/>
      </patternFill>
    </fill>
    <fill>
      <patternFill patternType="solid">
        <fgColor rgb="FFFDEDEC"/>
        <bgColor rgb="FFFDEDEC"/>
      </patternFill>
    </fill>
    <fill>
      <patternFill patternType="solid">
        <fgColor rgb="FFEBF5FB"/>
        <bgColor rgb="FFEBF5FB"/>
      </patternFill>
    </fill>
  </fills>
  <borders count="9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medium">
        <color rgb="FF1A5F7A"/>
      </left>
      <right style="medium">
        <color rgb="FF1A5F7A"/>
      </right>
      <top style="medium">
        <color rgb="FF1A5F7A"/>
      </top>
      <bottom style="medium">
        <color rgb="FF1A5F7A"/>
      </bottom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</border>
    <border>
      <left style="medium">
        <color rgb="FF2E86AB"/>
      </left>
      <right style="medium">
        <color rgb="FF2E86AB"/>
      </right>
      <top style="medium">
        <color rgb="FF2E86AB"/>
      </top>
      <bottom style="medium">
        <color rgb="FF2E86AB"/>
      </bottom>
    </border>
    <border>
      <left style="medium">
        <color rgb="FFF6AE2D"/>
      </left>
      <right style="medium">
        <color rgb="FFF6AE2D"/>
      </right>
      <top style="medium">
        <color rgb="FFF6AE2D"/>
      </top>
      <bottom style="medium">
        <color rgb="FFF6AE2D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shrinkToFit="0" vertical="center" wrapText="1"/>
    </xf>
    <xf borderId="1" fillId="4" fontId="3" numFmtId="0" xfId="0" applyAlignment="1" applyBorder="1" applyFill="1" applyFont="1">
      <alignment horizontal="left" shrinkToFit="0" vertical="center" wrapText="1"/>
    </xf>
    <xf borderId="1" fillId="5" fontId="4" numFmtId="0" xfId="0" applyAlignment="1" applyBorder="1" applyFill="1" applyFont="1">
      <alignment horizontal="left" shrinkToFit="0" vertical="center" wrapText="1"/>
    </xf>
    <xf borderId="1" fillId="6" fontId="4" numFmtId="0" xfId="0" applyAlignment="1" applyBorder="1" applyFill="1" applyFont="1">
      <alignment horizontal="left" shrinkToFit="0" vertical="center" wrapText="1"/>
    </xf>
    <xf borderId="1" fillId="7" fontId="5" numFmtId="0" xfId="0" applyAlignment="1" applyBorder="1" applyFill="1" applyFont="1">
      <alignment horizontal="left" shrinkToFit="0" vertical="center" wrapText="1"/>
    </xf>
    <xf borderId="1" fillId="8" fontId="4" numFmtId="0" xfId="0" applyAlignment="1" applyBorder="1" applyFill="1" applyFont="1">
      <alignment horizontal="left" shrinkToFit="0" vertical="center" wrapText="1"/>
    </xf>
    <xf borderId="1" fillId="8" fontId="5" numFmtId="0" xfId="0" applyAlignment="1" applyBorder="1" applyFont="1">
      <alignment horizontal="left" shrinkToFit="0" vertical="center" wrapText="1"/>
    </xf>
    <xf borderId="2" fillId="2" fontId="6" numFmtId="0" xfId="0" applyAlignment="1" applyBorder="1" applyFont="1">
      <alignment horizontal="center" shrinkToFit="0" vertical="center" wrapText="1"/>
    </xf>
    <xf borderId="3" fillId="0" fontId="7" numFmtId="0" xfId="0" applyBorder="1" applyFont="1"/>
    <xf borderId="4" fillId="0" fontId="7" numFmtId="0" xfId="0" applyBorder="1" applyFont="1"/>
    <xf borderId="2" fillId="3" fontId="2" numFmtId="0" xfId="0" applyAlignment="1" applyBorder="1" applyFont="1">
      <alignment horizontal="center" shrinkToFit="0" vertical="center" wrapText="1"/>
    </xf>
    <xf borderId="5" fillId="3" fontId="8" numFmtId="0" xfId="0" applyAlignment="1" applyBorder="1" applyFont="1">
      <alignment horizontal="center" shrinkToFit="0" vertical="center" wrapText="1"/>
    </xf>
    <xf borderId="6" fillId="6" fontId="4" numFmtId="0" xfId="0" applyAlignment="1" applyBorder="1" applyFont="1">
      <alignment horizontal="center" shrinkToFit="0" vertical="center" wrapText="1"/>
    </xf>
    <xf borderId="6" fillId="9" fontId="9" numFmtId="0" xfId="0" applyAlignment="1" applyBorder="1" applyFill="1" applyFont="1">
      <alignment horizontal="center" shrinkToFit="0" vertical="center" wrapText="1"/>
    </xf>
    <xf borderId="6" fillId="9" fontId="10" numFmtId="164" xfId="0" applyAlignment="1" applyBorder="1" applyFont="1" applyNumberFormat="1">
      <alignment horizontal="center" shrinkToFit="0" vertical="center" wrapText="1"/>
    </xf>
    <xf borderId="6" fillId="9" fontId="10" numFmtId="2" xfId="0" applyAlignment="1" applyBorder="1" applyFont="1" applyNumberFormat="1">
      <alignment horizontal="center" shrinkToFit="0" vertical="center" wrapText="1"/>
    </xf>
    <xf borderId="6" fillId="6" fontId="11" numFmtId="0" xfId="0" applyAlignment="1" applyBorder="1" applyFont="1">
      <alignment horizontal="left" shrinkToFit="0" vertical="center" wrapText="1"/>
    </xf>
    <xf borderId="6" fillId="5" fontId="4" numFmtId="0" xfId="0" applyAlignment="1" applyBorder="1" applyFont="1">
      <alignment horizontal="center" shrinkToFit="0" vertical="center" wrapText="1"/>
    </xf>
    <xf borderId="6" fillId="5" fontId="11" numFmtId="0" xfId="0" applyAlignment="1" applyBorder="1" applyFont="1">
      <alignment horizontal="left" shrinkToFit="0" vertical="center" wrapText="1"/>
    </xf>
    <xf borderId="6" fillId="9" fontId="12" numFmtId="0" xfId="0" applyAlignment="1" applyBorder="1" applyFont="1">
      <alignment horizontal="center" shrinkToFit="0" vertical="center" wrapText="1"/>
    </xf>
    <xf borderId="6" fillId="6" fontId="12" numFmtId="0" xfId="0" applyAlignment="1" applyBorder="1" applyFont="1">
      <alignment horizontal="left" shrinkToFit="0" vertical="center" wrapText="1"/>
    </xf>
    <xf borderId="6" fillId="5" fontId="12" numFmtId="0" xfId="0" applyAlignment="1" applyBorder="1" applyFont="1">
      <alignment horizontal="left" shrinkToFit="0" vertical="center" wrapText="1"/>
    </xf>
    <xf borderId="2" fillId="7" fontId="13" numFmtId="0" xfId="0" applyAlignment="1" applyBorder="1" applyFont="1">
      <alignment horizontal="left" shrinkToFit="0" vertical="center" wrapText="1"/>
    </xf>
    <xf borderId="2" fillId="3" fontId="14" numFmtId="0" xfId="0" applyAlignment="1" applyBorder="1" applyFont="1">
      <alignment horizontal="left" shrinkToFit="0" vertical="center" wrapText="1"/>
    </xf>
    <xf borderId="6" fillId="6" fontId="4" numFmtId="0" xfId="0" applyAlignment="1" applyBorder="1" applyFont="1">
      <alignment horizontal="left" shrinkToFit="0" vertical="center" wrapText="1"/>
    </xf>
    <xf borderId="7" fillId="9" fontId="15" numFmtId="0" xfId="0" applyAlignment="1" applyBorder="1" applyFont="1">
      <alignment horizontal="center" readingOrder="0" shrinkToFit="0" vertical="center" wrapText="1"/>
    </xf>
    <xf borderId="7" fillId="9" fontId="15" numFmtId="0" xfId="0" applyAlignment="1" applyBorder="1" applyFont="1">
      <alignment horizontal="center" shrinkToFit="0" vertical="center" wrapText="1"/>
    </xf>
    <xf borderId="6" fillId="5" fontId="4" numFmtId="0" xfId="0" applyAlignment="1" applyBorder="1" applyFont="1">
      <alignment horizontal="left" shrinkToFit="0" vertical="center" wrapText="1"/>
    </xf>
    <xf borderId="2" fillId="7" fontId="16" numFmtId="0" xfId="0" applyAlignment="1" applyBorder="1" applyFont="1">
      <alignment horizontal="left" shrinkToFit="0" vertical="center" wrapText="1"/>
    </xf>
    <xf borderId="6" fillId="6" fontId="17" numFmtId="2" xfId="0" applyAlignment="1" applyBorder="1" applyFont="1" applyNumberFormat="1">
      <alignment horizontal="center" shrinkToFit="0" vertical="center" wrapText="1"/>
    </xf>
    <xf borderId="6" fillId="5" fontId="13" numFmtId="0" xfId="0" applyAlignment="1" applyBorder="1" applyFont="1">
      <alignment horizontal="left" shrinkToFit="0" vertical="center" wrapText="1"/>
    </xf>
    <xf borderId="6" fillId="5" fontId="17" numFmtId="2" xfId="0" applyAlignment="1" applyBorder="1" applyFont="1" applyNumberFormat="1">
      <alignment horizontal="center" shrinkToFit="0" vertical="center" wrapText="1"/>
    </xf>
    <xf borderId="2" fillId="4" fontId="18" numFmtId="0" xfId="0" applyAlignment="1" applyBorder="1" applyFont="1">
      <alignment horizontal="center" shrinkToFit="0" vertical="center" wrapText="1"/>
    </xf>
    <xf borderId="8" fillId="7" fontId="19" numFmtId="0" xfId="0" applyAlignment="1" applyBorder="1" applyFont="1">
      <alignment horizontal="left" shrinkToFit="0" vertical="center" wrapText="1"/>
    </xf>
    <xf borderId="8" fillId="7" fontId="20" numFmtId="2" xfId="0" applyAlignment="1" applyBorder="1" applyFont="1" applyNumberFormat="1">
      <alignment horizontal="center" shrinkToFit="0" vertical="center" wrapText="1"/>
    </xf>
    <xf borderId="8" fillId="7" fontId="17" numFmtId="0" xfId="0" applyAlignment="1" applyBorder="1" applyFont="1">
      <alignment horizontal="center" shrinkToFit="0" vertical="center" wrapText="1"/>
    </xf>
    <xf borderId="6" fillId="6" fontId="21" numFmtId="49" xfId="0" applyAlignment="1" applyBorder="1" applyFont="1" applyNumberFormat="1">
      <alignment horizontal="center" shrinkToFit="0" vertical="center" wrapText="1"/>
    </xf>
    <xf borderId="2" fillId="6" fontId="4" numFmtId="0" xfId="0" applyAlignment="1" applyBorder="1" applyFont="1">
      <alignment horizontal="left" shrinkToFit="0" vertical="center" wrapText="1"/>
    </xf>
    <xf borderId="6" fillId="7" fontId="3" numFmtId="2" xfId="0" applyAlignment="1" applyBorder="1" applyFont="1" applyNumberFormat="1">
      <alignment horizontal="center" shrinkToFit="0" vertical="center" wrapText="1"/>
    </xf>
    <xf borderId="2" fillId="8" fontId="16" numFmtId="0" xfId="0" applyAlignment="1" applyBorder="1" applyFont="1">
      <alignment horizontal="left" shrinkToFit="0" vertical="center" wrapText="1"/>
    </xf>
    <xf borderId="1" fillId="2" fontId="2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70.0"/>
    <col customWidth="1" min="3" max="3" width="2.0"/>
    <col customWidth="1" min="4" max="26" width="8.71"/>
  </cols>
  <sheetData>
    <row r="2" ht="39.75" customHeight="1">
      <c r="B2" s="1" t="s">
        <v>0</v>
      </c>
    </row>
    <row r="3" ht="21.75" customHeight="1">
      <c r="B3" s="2" t="s">
        <v>1</v>
      </c>
    </row>
    <row r="4" ht="7.5" customHeight="1"/>
    <row r="5" ht="19.5" customHeight="1">
      <c r="B5" s="3" t="s">
        <v>2</v>
      </c>
    </row>
    <row r="6" ht="19.5" customHeight="1">
      <c r="B6" s="4" t="s">
        <v>3</v>
      </c>
    </row>
    <row r="7" ht="19.5" customHeight="1">
      <c r="B7" s="5" t="s">
        <v>4</v>
      </c>
    </row>
    <row r="8" ht="19.5" customHeight="1">
      <c r="B8" s="4" t="s">
        <v>5</v>
      </c>
    </row>
    <row r="9" ht="7.5" customHeight="1"/>
    <row r="10" ht="19.5" customHeight="1">
      <c r="B10" s="3" t="s">
        <v>6</v>
      </c>
    </row>
    <row r="11" ht="19.5" customHeight="1">
      <c r="B11" s="4" t="s">
        <v>7</v>
      </c>
    </row>
    <row r="12" ht="19.5" customHeight="1">
      <c r="B12" s="5" t="s">
        <v>8</v>
      </c>
    </row>
    <row r="13" ht="19.5" customHeight="1">
      <c r="B13" s="4" t="s">
        <v>9</v>
      </c>
    </row>
    <row r="14" ht="19.5" customHeight="1">
      <c r="B14" s="5" t="s">
        <v>10</v>
      </c>
    </row>
    <row r="15" ht="19.5" customHeight="1">
      <c r="B15" s="4" t="s">
        <v>11</v>
      </c>
    </row>
    <row r="16" ht="7.5" customHeight="1"/>
    <row r="17" ht="19.5" customHeight="1">
      <c r="B17" s="6" t="s">
        <v>12</v>
      </c>
    </row>
    <row r="18" ht="19.5" customHeight="1">
      <c r="B18" s="4" t="s">
        <v>13</v>
      </c>
    </row>
    <row r="19" ht="19.5" customHeight="1">
      <c r="B19" s="5" t="s">
        <v>14</v>
      </c>
    </row>
    <row r="20" ht="19.5" customHeight="1">
      <c r="B20" s="4" t="s">
        <v>15</v>
      </c>
    </row>
    <row r="21" ht="19.5" customHeight="1">
      <c r="B21" s="7" t="s">
        <v>16</v>
      </c>
    </row>
    <row r="22" ht="19.5" customHeight="1">
      <c r="B22" s="4" t="s">
        <v>17</v>
      </c>
    </row>
    <row r="23" ht="7.5" customHeight="1"/>
    <row r="24" ht="19.5" customHeight="1">
      <c r="B24" s="3" t="s">
        <v>18</v>
      </c>
    </row>
    <row r="25" ht="19.5" customHeight="1">
      <c r="B25" s="4" t="s">
        <v>19</v>
      </c>
    </row>
    <row r="26" ht="19.5" customHeight="1">
      <c r="B26" s="5" t="s">
        <v>20</v>
      </c>
    </row>
    <row r="27" ht="7.5" customHeight="1"/>
    <row r="28" ht="19.5" customHeight="1">
      <c r="B28" s="8" t="s">
        <v>21</v>
      </c>
    </row>
    <row r="29" ht="19.5" customHeight="1">
      <c r="B29" s="4" t="s">
        <v>22</v>
      </c>
    </row>
    <row r="30" ht="19.5" customHeight="1">
      <c r="B30" s="5" t="s">
        <v>23</v>
      </c>
    </row>
    <row r="31" ht="19.5" customHeight="1">
      <c r="B31" s="4" t="s">
        <v>24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6.0"/>
    <col customWidth="1" min="3" max="3" width="16.0"/>
    <col customWidth="1" min="4" max="5" width="18.0"/>
    <col customWidth="1" min="6" max="6" width="20.0"/>
    <col customWidth="1" min="7" max="7" width="30.0"/>
    <col customWidth="1" min="8" max="26" width="8.71"/>
  </cols>
  <sheetData>
    <row r="2" ht="36.0" customHeight="1">
      <c r="B2" s="9" t="s">
        <v>25</v>
      </c>
      <c r="C2" s="10"/>
      <c r="D2" s="10"/>
      <c r="E2" s="10"/>
      <c r="F2" s="10"/>
      <c r="G2" s="11"/>
    </row>
    <row r="3" ht="21.75" customHeight="1">
      <c r="B3" s="12" t="s">
        <v>26</v>
      </c>
      <c r="C3" s="10"/>
      <c r="D3" s="10"/>
      <c r="E3" s="10"/>
      <c r="F3" s="10"/>
      <c r="G3" s="11"/>
    </row>
    <row r="4" ht="7.5" customHeight="1"/>
    <row r="5" ht="27.75" customHeight="1">
      <c r="B5" s="13" t="s">
        <v>27</v>
      </c>
      <c r="C5" s="13" t="s">
        <v>28</v>
      </c>
      <c r="D5" s="13" t="s">
        <v>29</v>
      </c>
      <c r="E5" s="13" t="s">
        <v>30</v>
      </c>
      <c r="F5" s="13" t="s">
        <v>31</v>
      </c>
      <c r="G5" s="13" t="s">
        <v>32</v>
      </c>
    </row>
    <row r="6" ht="19.5" customHeight="1">
      <c r="B6" s="14">
        <v>1.0</v>
      </c>
      <c r="C6" s="15" t="s">
        <v>33</v>
      </c>
      <c r="D6" s="16">
        <v>10.0</v>
      </c>
      <c r="E6" s="17">
        <v>22.14</v>
      </c>
      <c r="F6" s="15">
        <v>25.0</v>
      </c>
      <c r="G6" s="18" t="s">
        <v>34</v>
      </c>
    </row>
    <row r="7" ht="19.5" customHeight="1">
      <c r="B7" s="19">
        <v>2.0</v>
      </c>
      <c r="C7" s="15" t="s">
        <v>35</v>
      </c>
      <c r="D7" s="16">
        <v>9.0</v>
      </c>
      <c r="E7" s="17">
        <v>35.36</v>
      </c>
      <c r="F7" s="15">
        <v>100.0</v>
      </c>
      <c r="G7" s="20" t="s">
        <v>36</v>
      </c>
    </row>
    <row r="8" ht="19.5" customHeight="1">
      <c r="B8" s="14">
        <v>3.0</v>
      </c>
      <c r="C8" s="15" t="s">
        <v>37</v>
      </c>
      <c r="D8" s="16">
        <v>14.0</v>
      </c>
      <c r="E8" s="17">
        <v>1.08</v>
      </c>
      <c r="F8" s="15">
        <v>75.0</v>
      </c>
      <c r="G8" s="18" t="s">
        <v>38</v>
      </c>
    </row>
    <row r="9" ht="19.5" customHeight="1">
      <c r="B9" s="19">
        <v>4.0</v>
      </c>
      <c r="C9" s="15" t="s">
        <v>39</v>
      </c>
      <c r="D9" s="16">
        <v>11.0</v>
      </c>
      <c r="E9" s="17">
        <v>15.4</v>
      </c>
      <c r="F9" s="15">
        <v>100.0</v>
      </c>
      <c r="G9" s="20"/>
    </row>
    <row r="10" ht="19.5" customHeight="1">
      <c r="B10" s="14">
        <v>5.0</v>
      </c>
      <c r="C10" s="15" t="s">
        <v>40</v>
      </c>
      <c r="D10" s="16">
        <v>14.0</v>
      </c>
      <c r="E10" s="17">
        <v>5.32</v>
      </c>
      <c r="F10" s="15">
        <v>100.0</v>
      </c>
      <c r="G10" s="18"/>
    </row>
    <row r="11" ht="19.5" customHeight="1">
      <c r="B11" s="19">
        <v>6.0</v>
      </c>
      <c r="C11" s="15" t="s">
        <v>41</v>
      </c>
      <c r="D11" s="16">
        <v>13.0</v>
      </c>
      <c r="E11" s="17">
        <v>4.78</v>
      </c>
      <c r="F11" s="15">
        <v>75.0</v>
      </c>
      <c r="G11" s="20"/>
    </row>
    <row r="12" ht="19.5" customHeight="1">
      <c r="B12" s="14">
        <v>7.0</v>
      </c>
      <c r="C12" s="15" t="s">
        <v>42</v>
      </c>
      <c r="D12" s="16">
        <v>13.0</v>
      </c>
      <c r="E12" s="17">
        <v>3.81</v>
      </c>
      <c r="F12" s="15">
        <v>100.0</v>
      </c>
      <c r="G12" s="18"/>
    </row>
    <row r="13" ht="19.5" customHeight="1">
      <c r="B13" s="19">
        <v>8.0</v>
      </c>
      <c r="C13" s="15" t="s">
        <v>43</v>
      </c>
      <c r="D13" s="16">
        <v>17.0</v>
      </c>
      <c r="E13" s="17">
        <v>0.99</v>
      </c>
      <c r="F13" s="15">
        <v>100.0</v>
      </c>
      <c r="G13" s="20" t="s">
        <v>44</v>
      </c>
    </row>
    <row r="14" ht="19.5" customHeight="1">
      <c r="B14" s="14">
        <v>9.0</v>
      </c>
      <c r="C14" s="15" t="s">
        <v>45</v>
      </c>
      <c r="D14" s="16">
        <v>16.0</v>
      </c>
      <c r="E14" s="17">
        <v>1.25</v>
      </c>
      <c r="F14" s="15">
        <v>100.0</v>
      </c>
      <c r="G14" s="18" t="s">
        <v>46</v>
      </c>
    </row>
    <row r="15" ht="19.5" customHeight="1">
      <c r="B15" s="19">
        <v>10.0</v>
      </c>
      <c r="C15" s="15" t="s">
        <v>47</v>
      </c>
      <c r="D15" s="16">
        <v>17.0</v>
      </c>
      <c r="E15" s="17">
        <v>1.1</v>
      </c>
      <c r="F15" s="15">
        <v>100.0</v>
      </c>
      <c r="G15" s="20" t="s">
        <v>48</v>
      </c>
    </row>
    <row r="16" ht="19.5" customHeight="1">
      <c r="B16" s="14">
        <v>11.0</v>
      </c>
      <c r="C16" s="21"/>
      <c r="D16" s="21"/>
      <c r="E16" s="21"/>
      <c r="F16" s="21"/>
      <c r="G16" s="22"/>
    </row>
    <row r="17" ht="19.5" customHeight="1">
      <c r="B17" s="19">
        <v>12.0</v>
      </c>
      <c r="C17" s="21"/>
      <c r="D17" s="21"/>
      <c r="E17" s="21"/>
      <c r="F17" s="21"/>
      <c r="G17" s="23"/>
    </row>
    <row r="18" ht="19.5" customHeight="1">
      <c r="B18" s="14">
        <v>13.0</v>
      </c>
      <c r="C18" s="21"/>
      <c r="D18" s="21"/>
      <c r="E18" s="21"/>
      <c r="F18" s="21"/>
      <c r="G18" s="22"/>
    </row>
    <row r="19" ht="19.5" customHeight="1">
      <c r="B19" s="19">
        <v>14.0</v>
      </c>
      <c r="C19" s="21"/>
      <c r="D19" s="21"/>
      <c r="E19" s="21"/>
      <c r="F19" s="21"/>
      <c r="G19" s="23"/>
    </row>
    <row r="20" ht="19.5" customHeight="1">
      <c r="B20" s="14">
        <v>15.0</v>
      </c>
      <c r="C20" s="21"/>
      <c r="D20" s="21"/>
      <c r="E20" s="21"/>
      <c r="F20" s="21"/>
      <c r="G20" s="22"/>
    </row>
    <row r="21" ht="19.5" customHeight="1">
      <c r="B21" s="19">
        <v>16.0</v>
      </c>
      <c r="C21" s="21"/>
      <c r="D21" s="21"/>
      <c r="E21" s="21"/>
      <c r="F21" s="21"/>
      <c r="G21" s="23"/>
    </row>
    <row r="22" ht="19.5" customHeight="1">
      <c r="B22" s="14">
        <v>17.0</v>
      </c>
      <c r="C22" s="21"/>
      <c r="D22" s="21"/>
      <c r="E22" s="21"/>
      <c r="F22" s="21"/>
      <c r="G22" s="22"/>
    </row>
    <row r="23" ht="19.5" customHeight="1">
      <c r="B23" s="19">
        <v>18.0</v>
      </c>
      <c r="C23" s="21"/>
      <c r="D23" s="21"/>
      <c r="E23" s="21"/>
      <c r="F23" s="21"/>
      <c r="G23" s="23"/>
    </row>
    <row r="24" ht="19.5" customHeight="1">
      <c r="B24" s="14">
        <v>19.0</v>
      </c>
      <c r="C24" s="21"/>
      <c r="D24" s="21"/>
      <c r="E24" s="21"/>
      <c r="F24" s="21"/>
      <c r="G24" s="22"/>
    </row>
    <row r="25" ht="19.5" customHeight="1">
      <c r="B25" s="19">
        <v>20.0</v>
      </c>
      <c r="C25" s="21"/>
      <c r="D25" s="21"/>
      <c r="E25" s="21"/>
      <c r="F25" s="21"/>
      <c r="G25" s="23"/>
    </row>
    <row r="26" ht="19.5" customHeight="1">
      <c r="B26" s="14">
        <v>21.0</v>
      </c>
      <c r="C26" s="21"/>
      <c r="D26" s="21"/>
      <c r="E26" s="21"/>
      <c r="F26" s="21"/>
      <c r="G26" s="22"/>
    </row>
    <row r="27" ht="19.5" customHeight="1">
      <c r="B27" s="19">
        <v>22.0</v>
      </c>
      <c r="C27" s="21"/>
      <c r="D27" s="21"/>
      <c r="E27" s="21"/>
      <c r="F27" s="21"/>
      <c r="G27" s="23"/>
    </row>
    <row r="28" ht="19.5" customHeight="1">
      <c r="B28" s="14">
        <v>23.0</v>
      </c>
      <c r="C28" s="21"/>
      <c r="D28" s="21"/>
      <c r="E28" s="21"/>
      <c r="F28" s="21"/>
      <c r="G28" s="22"/>
    </row>
    <row r="29" ht="19.5" customHeight="1">
      <c r="B29" s="19">
        <v>24.0</v>
      </c>
      <c r="C29" s="21"/>
      <c r="D29" s="21"/>
      <c r="E29" s="21"/>
      <c r="F29" s="21"/>
      <c r="G29" s="23"/>
    </row>
    <row r="30" ht="19.5" customHeight="1">
      <c r="B30" s="14">
        <v>25.0</v>
      </c>
      <c r="C30" s="21"/>
      <c r="D30" s="21"/>
      <c r="E30" s="21"/>
      <c r="F30" s="21"/>
      <c r="G30" s="22"/>
    </row>
    <row r="31" ht="15.75" customHeight="1"/>
    <row r="32" ht="21.75" customHeight="1">
      <c r="B32" s="24" t="s">
        <v>49</v>
      </c>
      <c r="C32" s="10"/>
      <c r="D32" s="10"/>
      <c r="E32" s="10"/>
      <c r="F32" s="10"/>
      <c r="G32" s="11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2:G2"/>
    <mergeCell ref="B3:G3"/>
    <mergeCell ref="B32:G32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6.0"/>
    <col customWidth="1" min="3" max="4" width="20.0"/>
    <col customWidth="1" min="5" max="5" width="2.0"/>
    <col customWidth="1" min="6" max="26" width="8.71"/>
  </cols>
  <sheetData>
    <row r="2" ht="36.0" customHeight="1">
      <c r="B2" s="9" t="s">
        <v>50</v>
      </c>
      <c r="C2" s="10"/>
      <c r="D2" s="11"/>
    </row>
    <row r="3" ht="21.75" customHeight="1">
      <c r="B3" s="12" t="s">
        <v>51</v>
      </c>
      <c r="C3" s="10"/>
      <c r="D3" s="11"/>
    </row>
    <row r="4" ht="9.75" customHeight="1"/>
    <row r="5" ht="25.5" customHeight="1">
      <c r="B5" s="25" t="s">
        <v>52</v>
      </c>
      <c r="C5" s="10"/>
      <c r="D5" s="11"/>
    </row>
    <row r="6" ht="24.0" customHeight="1">
      <c r="B6" s="13" t="s">
        <v>53</v>
      </c>
      <c r="C6" s="13" t="s">
        <v>29</v>
      </c>
      <c r="D6" s="13" t="s">
        <v>30</v>
      </c>
    </row>
    <row r="7" ht="24.0" customHeight="1">
      <c r="B7" s="26" t="s">
        <v>54</v>
      </c>
      <c r="C7" s="27">
        <v>10.0</v>
      </c>
      <c r="D7" s="28">
        <v>22.14</v>
      </c>
    </row>
    <row r="8" ht="24.0" customHeight="1">
      <c r="B8" s="29" t="s">
        <v>55</v>
      </c>
      <c r="C8" s="27">
        <v>17.0</v>
      </c>
      <c r="D8" s="28">
        <v>0.99</v>
      </c>
    </row>
    <row r="9" ht="19.5" customHeight="1">
      <c r="B9" s="30" t="s">
        <v>56</v>
      </c>
      <c r="C9" s="10"/>
      <c r="D9" s="11"/>
    </row>
    <row r="10" ht="9.75" customHeight="1"/>
    <row r="11" ht="25.5" customHeight="1">
      <c r="B11" s="25" t="s">
        <v>57</v>
      </c>
      <c r="C11" s="10"/>
      <c r="D11" s="11"/>
    </row>
    <row r="12" ht="24.0" customHeight="1">
      <c r="B12" s="13" t="s">
        <v>58</v>
      </c>
      <c r="C12" s="13" t="s">
        <v>59</v>
      </c>
      <c r="D12" s="13" t="s">
        <v>60</v>
      </c>
    </row>
    <row r="13" ht="21.75" customHeight="1">
      <c r="B13" s="26" t="s">
        <v>61</v>
      </c>
      <c r="C13" s="31">
        <f>LN(D7/D8)/(C8-C7)</f>
        <v>0.4439194662</v>
      </c>
      <c r="D13" s="32" t="s">
        <v>62</v>
      </c>
    </row>
    <row r="14" ht="21.75" customHeight="1">
      <c r="B14" s="29" t="s">
        <v>63</v>
      </c>
      <c r="C14" s="33">
        <f>D7*EXP(C13*C7)</f>
        <v>1875.406264</v>
      </c>
      <c r="D14" s="32" t="s">
        <v>64</v>
      </c>
    </row>
    <row r="15" ht="9.75" customHeight="1"/>
    <row r="16" ht="25.5" customHeight="1">
      <c r="B16" s="25" t="s">
        <v>65</v>
      </c>
      <c r="C16" s="10"/>
      <c r="D16" s="11"/>
    </row>
    <row r="17" ht="21.75" customHeight="1">
      <c r="B17" s="34" t="s">
        <v>66</v>
      </c>
      <c r="C17" s="10"/>
      <c r="D17" s="11"/>
    </row>
    <row r="18" ht="31.5" customHeight="1">
      <c r="B18" s="35" t="s">
        <v>67</v>
      </c>
      <c r="C18" s="36">
        <f>LN(C13*C14*SQRT(2))/C13</f>
        <v>15.92865959</v>
      </c>
      <c r="D18" s="37" t="s">
        <v>68</v>
      </c>
    </row>
    <row r="19" ht="31.5" customHeight="1">
      <c r="B19" s="35" t="s">
        <v>69</v>
      </c>
      <c r="C19" s="36">
        <f>1/(C13*SQRT(2))</f>
        <v>1.59287176</v>
      </c>
      <c r="D19" s="37" t="s">
        <v>70</v>
      </c>
    </row>
    <row r="20" ht="9.75" customHeight="1"/>
    <row r="21" ht="25.5" customHeight="1">
      <c r="B21" s="25" t="s">
        <v>71</v>
      </c>
      <c r="C21" s="10"/>
      <c r="D21" s="11"/>
    </row>
    <row r="22" ht="21.75" customHeight="1">
      <c r="B22" s="13" t="s">
        <v>72</v>
      </c>
      <c r="C22" s="13" t="s">
        <v>73</v>
      </c>
      <c r="D22" s="13" t="s">
        <v>74</v>
      </c>
    </row>
    <row r="23" ht="21.75" customHeight="1">
      <c r="B23" s="26" t="s">
        <v>75</v>
      </c>
      <c r="C23" s="31">
        <f>ABS(C8-C7)</f>
        <v>7</v>
      </c>
      <c r="D23" s="32" t="s">
        <v>76</v>
      </c>
    </row>
    <row r="24" ht="21.75" customHeight="1">
      <c r="B24" s="29" t="s">
        <v>77</v>
      </c>
      <c r="C24" s="33">
        <f>MAX(D7,D8)/MIN(D7,D8)</f>
        <v>22.36363636</v>
      </c>
      <c r="D24" s="32" t="s">
        <v>78</v>
      </c>
    </row>
    <row r="25" ht="21.75" customHeight="1">
      <c r="B25" s="26" t="s">
        <v>79</v>
      </c>
      <c r="C25" s="38" t="str">
        <f>IF(AND(C18&gt;=8,C18&lt;=21,C19&gt;=0.4,C19&lt;=4),"✅ 在正常范围内","⚠️ 超出常规范围，请咨询医生")</f>
        <v>✅ 在正常范围内</v>
      </c>
      <c r="D25" s="32" t="s">
        <v>80</v>
      </c>
    </row>
    <row r="26" ht="9.75" customHeight="1"/>
    <row r="27" ht="25.5" customHeight="1">
      <c r="B27" s="25" t="s">
        <v>81</v>
      </c>
      <c r="C27" s="10"/>
      <c r="D27" s="11"/>
    </row>
    <row r="28" ht="19.5" customHeight="1">
      <c r="B28" s="39" t="s">
        <v>82</v>
      </c>
      <c r="C28" s="10"/>
      <c r="D28" s="11"/>
    </row>
    <row r="29" ht="21.75" customHeight="1">
      <c r="B29" s="13" t="s">
        <v>83</v>
      </c>
      <c r="C29" s="13" t="s">
        <v>84</v>
      </c>
      <c r="D29" s="13" t="s">
        <v>85</v>
      </c>
    </row>
    <row r="30" ht="24.0" customHeight="1">
      <c r="B30" s="26" t="s">
        <v>29</v>
      </c>
      <c r="C30" s="27"/>
      <c r="D30" s="40">
        <f t="shared" ref="D30:D31" si="1">C18</f>
        <v>15.92865959</v>
      </c>
    </row>
    <row r="31" ht="24.0" customHeight="1">
      <c r="B31" s="29" t="s">
        <v>30</v>
      </c>
      <c r="C31" s="27"/>
      <c r="D31" s="40">
        <f t="shared" si="1"/>
        <v>1.59287176</v>
      </c>
    </row>
    <row r="32" ht="21.75" customHeight="1">
      <c r="B32" s="26" t="s">
        <v>86</v>
      </c>
      <c r="C32" s="31" t="str">
        <f>IF(C30="","请填写当前FT4",C30-C18)</f>
        <v>请填写当前FT4</v>
      </c>
      <c r="D32" s="32" t="s">
        <v>87</v>
      </c>
    </row>
    <row r="33" ht="9.75" customHeight="1"/>
    <row r="34" ht="24.0" customHeight="1">
      <c r="B34" s="41" t="s">
        <v>88</v>
      </c>
      <c r="C34" s="10"/>
      <c r="D34" s="11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B21:D21"/>
    <mergeCell ref="B27:D27"/>
    <mergeCell ref="B28:D28"/>
    <mergeCell ref="B34:D34"/>
    <mergeCell ref="B2:D2"/>
    <mergeCell ref="B3:D3"/>
    <mergeCell ref="B5:D5"/>
    <mergeCell ref="B9:D9"/>
    <mergeCell ref="B11:D11"/>
    <mergeCell ref="B16:D16"/>
    <mergeCell ref="B17:D17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70.0"/>
    <col customWidth="1" min="3" max="3" width="2.0"/>
    <col customWidth="1" min="4" max="26" width="8.71"/>
  </cols>
  <sheetData>
    <row r="2" ht="36.0" customHeight="1">
      <c r="B2" s="42" t="s">
        <v>89</v>
      </c>
    </row>
    <row r="3" ht="7.5" customHeight="1">
      <c r="B3" s="4"/>
    </row>
    <row r="4" ht="19.5" customHeight="1">
      <c r="B4" s="3" t="s">
        <v>90</v>
      </c>
    </row>
    <row r="5" ht="19.5" customHeight="1">
      <c r="B5" s="4" t="s">
        <v>91</v>
      </c>
    </row>
    <row r="6" ht="19.5" customHeight="1">
      <c r="B6" s="5" t="s">
        <v>92</v>
      </c>
    </row>
    <row r="7" ht="19.5" customHeight="1">
      <c r="B7" s="4" t="s">
        <v>93</v>
      </c>
    </row>
    <row r="8" ht="19.5" customHeight="1">
      <c r="B8" s="5" t="s">
        <v>94</v>
      </c>
    </row>
    <row r="9" ht="7.5" customHeight="1">
      <c r="B9" s="4"/>
    </row>
    <row r="10" ht="19.5" customHeight="1">
      <c r="B10" s="3" t="s">
        <v>95</v>
      </c>
    </row>
    <row r="11" ht="19.5" customHeight="1">
      <c r="B11" s="4" t="s">
        <v>96</v>
      </c>
    </row>
    <row r="12" ht="19.5" customHeight="1">
      <c r="B12" s="5" t="s">
        <v>97</v>
      </c>
    </row>
    <row r="13" ht="19.5" customHeight="1">
      <c r="B13" s="4" t="s">
        <v>64</v>
      </c>
    </row>
    <row r="14" ht="7.5" customHeight="1">
      <c r="B14" s="4"/>
    </row>
    <row r="15" ht="19.5" customHeight="1">
      <c r="B15" s="3" t="s">
        <v>98</v>
      </c>
    </row>
    <row r="16" ht="19.5" customHeight="1">
      <c r="B16" s="4" t="s">
        <v>99</v>
      </c>
    </row>
    <row r="17" ht="19.5" customHeight="1">
      <c r="B17" s="5" t="s">
        <v>100</v>
      </c>
    </row>
    <row r="18" ht="19.5" customHeight="1">
      <c r="B18" s="4" t="s">
        <v>101</v>
      </c>
    </row>
    <row r="19" ht="7.5" customHeight="1">
      <c r="B19" s="4"/>
    </row>
    <row r="20" ht="19.5" customHeight="1">
      <c r="B20" s="3" t="s">
        <v>102</v>
      </c>
    </row>
    <row r="21" ht="19.5" customHeight="1">
      <c r="B21" s="4" t="s">
        <v>103</v>
      </c>
    </row>
    <row r="22" ht="19.5" customHeight="1">
      <c r="B22" s="5" t="s">
        <v>104</v>
      </c>
    </row>
    <row r="23" ht="19.5" customHeight="1">
      <c r="B23" s="4" t="s">
        <v>105</v>
      </c>
    </row>
    <row r="24" ht="7.5" customHeight="1">
      <c r="B24" s="4"/>
    </row>
    <row r="25" ht="19.5" customHeight="1">
      <c r="B25" s="3" t="s">
        <v>106</v>
      </c>
    </row>
    <row r="26" ht="19.5" customHeight="1">
      <c r="B26" s="4" t="s">
        <v>107</v>
      </c>
    </row>
    <row r="27" ht="19.5" customHeight="1">
      <c r="B27" s="5" t="s">
        <v>108</v>
      </c>
    </row>
    <row r="28" ht="19.5" customHeight="1">
      <c r="B28" s="4" t="s">
        <v>109</v>
      </c>
    </row>
    <row r="29" ht="7.5" customHeight="1">
      <c r="B29" s="4"/>
    </row>
    <row r="30" ht="19.5" customHeight="1">
      <c r="B30" s="3" t="s">
        <v>110</v>
      </c>
    </row>
    <row r="31" ht="19.5" customHeight="1">
      <c r="B31" s="4" t="s">
        <v>111</v>
      </c>
    </row>
    <row r="32" ht="19.5" customHeight="1">
      <c r="B32" s="5" t="s">
        <v>112</v>
      </c>
    </row>
    <row r="33" ht="19.5" customHeight="1">
      <c r="B33" s="4" t="s">
        <v>113</v>
      </c>
    </row>
    <row r="34" ht="19.5" customHeight="1">
      <c r="B34" s="5" t="s">
        <v>114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2026-07-09T18:08:47Z</dcterms:created>
  <dc:creator>openpyxl</dc:creator>
</cp:coreProperties>
</file>